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84" yWindow="36" windowWidth="18372" windowHeight="7416"/>
  </bookViews>
  <sheets>
    <sheet name="Tabelle1" sheetId="1" r:id="rId1"/>
    <sheet name="Tabelle2" sheetId="2" r:id="rId2"/>
    <sheet name="Tabelle3" sheetId="3" r:id="rId3"/>
  </sheets>
  <definedNames>
    <definedName name="_xlnm._FilterDatabase" localSheetId="0" hidden="1">Tabelle1!$E$39:$L$47</definedName>
    <definedName name="m_kg">Tabelle1!$G$9:$H$18</definedName>
  </definedNames>
  <calcPr calcId="125725"/>
</workbook>
</file>

<file path=xl/calcChain.xml><?xml version="1.0" encoding="utf-8"?>
<calcChain xmlns="http://schemas.openxmlformats.org/spreadsheetml/2006/main">
  <c r="D40" i="1"/>
  <c r="D41"/>
  <c r="D42"/>
  <c r="D43"/>
  <c r="D44"/>
  <c r="D45"/>
  <c r="D46"/>
  <c r="D47"/>
  <c r="D48"/>
  <c r="D39"/>
  <c r="C40"/>
  <c r="C41"/>
  <c r="C42"/>
  <c r="C43"/>
  <c r="C44"/>
  <c r="C45"/>
  <c r="C46"/>
  <c r="C47"/>
  <c r="C48"/>
  <c r="C39"/>
  <c r="I10"/>
  <c r="I11"/>
  <c r="I12"/>
  <c r="I13"/>
  <c r="I14"/>
  <c r="I15"/>
  <c r="I16"/>
  <c r="I17"/>
  <c r="I18"/>
  <c r="I9"/>
  <c r="H10"/>
  <c r="H11"/>
  <c r="H12"/>
  <c r="H13"/>
  <c r="H14"/>
  <c r="H15"/>
  <c r="H16"/>
  <c r="H17"/>
  <c r="H18"/>
  <c r="H9"/>
  <c r="H3"/>
  <c r="G10"/>
  <c r="G11"/>
  <c r="G12"/>
  <c r="G13"/>
  <c r="G14"/>
  <c r="G15"/>
  <c r="G16"/>
  <c r="G17"/>
  <c r="G18"/>
  <c r="G9"/>
  <c r="E10"/>
  <c r="E11"/>
  <c r="E12"/>
  <c r="E13"/>
  <c r="E14"/>
  <c r="E15"/>
  <c r="E16"/>
  <c r="E17"/>
  <c r="E18"/>
  <c r="E9"/>
  <c r="C6"/>
  <c r="F4"/>
  <c r="F9"/>
  <c r="F18" l="1"/>
  <c r="F17"/>
  <c r="F16"/>
  <c r="F15"/>
  <c r="F14"/>
  <c r="F13"/>
  <c r="F12"/>
  <c r="F11"/>
  <c r="F10"/>
</calcChain>
</file>

<file path=xl/sharedStrings.xml><?xml version="1.0" encoding="utf-8"?>
<sst xmlns="http://schemas.openxmlformats.org/spreadsheetml/2006/main" count="21" uniqueCount="21">
  <si>
    <t>q</t>
  </si>
  <si>
    <t>U[V]</t>
  </si>
  <si>
    <t>Δs[SKE]</t>
  </si>
  <si>
    <t>Δt[sec.]</t>
  </si>
  <si>
    <t>v[m/s]</t>
  </si>
  <si>
    <t>r[m]</t>
  </si>
  <si>
    <t>m[kg]</t>
  </si>
  <si>
    <t>(9/2)</t>
  </si>
  <si>
    <t>g [m/s²]</t>
  </si>
  <si>
    <t>d[m]</t>
  </si>
  <si>
    <t>Dichte[kg/m³]</t>
  </si>
  <si>
    <t>Eta[Ns/m²]</t>
  </si>
  <si>
    <t>1 SKE[m]</t>
  </si>
  <si>
    <t>Anzahl der Ladungen</t>
  </si>
  <si>
    <t>e</t>
  </si>
  <si>
    <t>q9</t>
  </si>
  <si>
    <t>q10</t>
  </si>
  <si>
    <t>also ist q9=3*e</t>
  </si>
  <si>
    <t>also ist q10=5*e</t>
  </si>
  <si>
    <t>Anscheinend ist der Abstand der Wert von der Elementarladung e!!!</t>
  </si>
  <si>
    <r>
      <rPr>
        <sz val="11"/>
        <color theme="1"/>
        <rFont val="Calibri"/>
        <family val="2"/>
      </rPr>
      <t xml:space="preserve">→Hypothese trifft zu!    D.h. Die Ladungen </t>
    </r>
    <r>
      <rPr>
        <u/>
        <sz val="11"/>
        <color theme="1"/>
        <rFont val="Calibri"/>
        <family val="2"/>
      </rPr>
      <t>haben</t>
    </r>
    <r>
      <rPr>
        <sz val="11"/>
        <color theme="1"/>
        <rFont val="Calibri"/>
        <family val="2"/>
      </rPr>
      <t xml:space="preserve"> einen gemeinsamen Teiler, er ist die Elementarladung e .</t>
    </r>
  </si>
</sst>
</file>

<file path=xl/styles.xml><?xml version="1.0" encoding="utf-8"?>
<styleSheet xmlns="http://schemas.openxmlformats.org/spreadsheetml/2006/main">
  <numFmts count="2">
    <numFmt numFmtId="165" formatCode="0.000"/>
    <numFmt numFmtId="166" formatCode="0.000E+0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3333C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6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11" fontId="0" fillId="0" borderId="0" xfId="0" applyNumberFormat="1"/>
    <xf numFmtId="0" fontId="0" fillId="2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1" fillId="2" borderId="0" xfId="0" applyFont="1" applyFill="1"/>
    <xf numFmtId="0" fontId="0" fillId="7" borderId="0" xfId="0" applyFill="1"/>
    <xf numFmtId="11" fontId="0" fillId="6" borderId="0" xfId="0" applyNumberFormat="1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11" fontId="0" fillId="11" borderId="0" xfId="0" applyNumberFormat="1" applyFill="1"/>
    <xf numFmtId="0" fontId="0" fillId="12" borderId="0" xfId="0" applyFill="1"/>
    <xf numFmtId="11" fontId="0" fillId="8" borderId="0" xfId="0" applyNumberFormat="1" applyFill="1"/>
    <xf numFmtId="0" fontId="0" fillId="13" borderId="0" xfId="0" applyFill="1"/>
    <xf numFmtId="0" fontId="0" fillId="14" borderId="0" xfId="0" applyFill="1"/>
    <xf numFmtId="16" fontId="0" fillId="15" borderId="0" xfId="0" applyNumberFormat="1" applyFill="1"/>
    <xf numFmtId="0" fontId="0" fillId="15" borderId="0" xfId="0" applyFill="1"/>
    <xf numFmtId="11" fontId="0" fillId="3" borderId="0" xfId="0" applyNumberFormat="1" applyFont="1" applyFill="1"/>
    <xf numFmtId="0" fontId="0" fillId="16" borderId="0" xfId="0" applyFill="1"/>
    <xf numFmtId="11" fontId="0" fillId="16" borderId="0" xfId="0" applyNumberFormat="1" applyFill="1"/>
    <xf numFmtId="0" fontId="0" fillId="0" borderId="0" xfId="0" applyFill="1"/>
    <xf numFmtId="165" fontId="0" fillId="0" borderId="0" xfId="0" applyNumberFormat="1"/>
    <xf numFmtId="165" fontId="0" fillId="17" borderId="0" xfId="0" applyNumberFormat="1" applyFill="1"/>
    <xf numFmtId="0" fontId="0" fillId="0" borderId="0" xfId="0" applyNumberFormat="1"/>
    <xf numFmtId="166" fontId="0" fillId="0" borderId="0" xfId="0" applyNumberFormat="1"/>
    <xf numFmtId="0" fontId="0" fillId="18" borderId="0" xfId="0" applyFill="1"/>
    <xf numFmtId="0" fontId="2" fillId="19" borderId="0" xfId="0" applyFont="1" applyFill="1"/>
    <xf numFmtId="0" fontId="0" fillId="0" borderId="0" xfId="0" applyFont="1"/>
    <xf numFmtId="0" fontId="0" fillId="20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0066"/>
      <color rgb="FF3333CC"/>
      <color rgb="FFC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21230801794936921"/>
          <c:y val="5.4931547221851507E-2"/>
          <c:w val="0.61579768153980752"/>
          <c:h val="0.79822506561679785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yVal>
            <c:numRef>
              <c:f>Tabelle1!$H$9:$H$18</c:f>
              <c:numCache>
                <c:formatCode>General</c:formatCode>
                <c:ptCount val="10"/>
                <c:pt idx="0">
                  <c:v>1.565586610206194E-18</c:v>
                </c:pt>
                <c:pt idx="1">
                  <c:v>9.130186897646131E-20</c:v>
                </c:pt>
                <c:pt idx="2">
                  <c:v>1.7350287647601133E-19</c:v>
                </c:pt>
                <c:pt idx="3">
                  <c:v>2.6031189893813541E-18</c:v>
                </c:pt>
                <c:pt idx="4">
                  <c:v>2.0205303238181482E-19</c:v>
                </c:pt>
                <c:pt idx="5">
                  <c:v>4.9169099133844933E-18</c:v>
                </c:pt>
                <c:pt idx="6">
                  <c:v>1.2951886316959157E-18</c:v>
                </c:pt>
                <c:pt idx="7">
                  <c:v>1.565586610206194E-18</c:v>
                </c:pt>
                <c:pt idx="8">
                  <c:v>5.01909082521929E-19</c:v>
                </c:pt>
                <c:pt idx="9">
                  <c:v>8.332427299345929E-19</c:v>
                </c:pt>
              </c:numCache>
            </c:numRef>
          </c:yVal>
        </c:ser>
        <c:axId val="49505792"/>
        <c:axId val="48877952"/>
      </c:scatterChart>
      <c:valAx>
        <c:axId val="49505792"/>
        <c:scaling>
          <c:orientation val="minMax"/>
        </c:scaling>
        <c:axPos val="b"/>
        <c:tickLblPos val="nextTo"/>
        <c:crossAx val="48877952"/>
        <c:crosses val="autoZero"/>
        <c:crossBetween val="midCat"/>
      </c:valAx>
      <c:valAx>
        <c:axId val="48877952"/>
        <c:scaling>
          <c:orientation val="minMax"/>
        </c:scaling>
        <c:axPos val="l"/>
        <c:majorGridlines/>
        <c:minorGridlines/>
        <c:numFmt formatCode="0.0E+00" sourceLinked="0"/>
        <c:tickLblPos val="nextTo"/>
        <c:crossAx val="49505792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18</xdr:row>
      <xdr:rowOff>30480</xdr:rowOff>
    </xdr:from>
    <xdr:to>
      <xdr:col>6</xdr:col>
      <xdr:colOff>38100</xdr:colOff>
      <xdr:row>36</xdr:row>
      <xdr:rowOff>99060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K48"/>
  <sheetViews>
    <sheetView tabSelected="1" topLeftCell="A13" workbookViewId="0">
      <selection activeCell="D38" sqref="D38"/>
    </sheetView>
  </sheetViews>
  <sheetFormatPr baseColWidth="10" defaultRowHeight="14.4"/>
  <cols>
    <col min="2" max="2" width="12" bestFit="1" customWidth="1"/>
    <col min="3" max="3" width="14.44140625" customWidth="1"/>
    <col min="4" max="4" width="12" bestFit="1" customWidth="1"/>
    <col min="5" max="5" width="16.33203125" customWidth="1"/>
    <col min="6" max="6" width="13.77734375" customWidth="1"/>
    <col min="7" max="8" width="12" bestFit="1" customWidth="1"/>
    <col min="9" max="9" width="17.44140625" style="24" customWidth="1"/>
    <col min="10" max="12" width="12" bestFit="1" customWidth="1"/>
  </cols>
  <sheetData>
    <row r="3" spans="2:11">
      <c r="B3" s="12" t="s">
        <v>9</v>
      </c>
      <c r="C3" s="13">
        <v>6.0000000000000001E-3</v>
      </c>
      <c r="D3" s="23"/>
      <c r="E3" s="17" t="s">
        <v>8</v>
      </c>
      <c r="F3" s="17">
        <v>9.81</v>
      </c>
      <c r="G3" s="23"/>
      <c r="H3" s="20">
        <f>(4/3)*3.141592*((F4*C5)^1.5)*(C6^1.5)*(C3/SQRT(C4*F3))</f>
        <v>7.7711317901754946E-17</v>
      </c>
      <c r="J3" s="23"/>
    </row>
    <row r="4" spans="2:11">
      <c r="B4" s="14" t="s">
        <v>10</v>
      </c>
      <c r="C4" s="14">
        <v>874</v>
      </c>
      <c r="D4" s="23"/>
      <c r="E4" s="18" t="s">
        <v>7</v>
      </c>
      <c r="F4" s="19">
        <f>9/2</f>
        <v>4.5</v>
      </c>
      <c r="G4" s="23"/>
    </row>
    <row r="5" spans="2:11">
      <c r="B5" s="9" t="s">
        <v>11</v>
      </c>
      <c r="C5" s="15">
        <v>1.8099999999999999E-5</v>
      </c>
      <c r="D5" s="23"/>
      <c r="E5" s="21" t="s">
        <v>14</v>
      </c>
      <c r="F5" s="22">
        <v>1.6021764000000001E-19</v>
      </c>
    </row>
    <row r="6" spans="2:11">
      <c r="B6" s="16" t="s">
        <v>12</v>
      </c>
      <c r="C6" s="16">
        <f>(0.0001/1.875)</f>
        <v>5.3333333333333333E-5</v>
      </c>
      <c r="D6" s="23"/>
    </row>
    <row r="8" spans="2:11">
      <c r="B8" s="3" t="s">
        <v>1</v>
      </c>
      <c r="C8" s="6" t="s">
        <v>2</v>
      </c>
      <c r="D8" s="7" t="s">
        <v>3</v>
      </c>
      <c r="E8" s="5" t="s">
        <v>4</v>
      </c>
      <c r="F8" s="4" t="s">
        <v>5</v>
      </c>
      <c r="G8" s="10" t="s">
        <v>6</v>
      </c>
      <c r="H8" s="11" t="s">
        <v>0</v>
      </c>
      <c r="I8" s="25" t="s">
        <v>13</v>
      </c>
    </row>
    <row r="9" spans="2:11">
      <c r="B9" s="3">
        <v>32</v>
      </c>
      <c r="C9" s="2">
        <v>20</v>
      </c>
      <c r="D9" s="7">
        <v>26.8</v>
      </c>
      <c r="E9" s="8">
        <f t="shared" ref="E9:E18" si="0">(C9/D9)*$C$6</f>
        <v>3.9800995024875616E-5</v>
      </c>
      <c r="F9" s="4">
        <f t="shared" ref="F9:F18" si="1">SQRT((9*$C$5*E9)/(2*$C$4*$F$3))</f>
        <v>6.1489687953294248E-7</v>
      </c>
      <c r="G9" s="10">
        <f>(4/3)*3.14159265*(F9^1.5)*$C$4</f>
        <v>1.7652388422981377E-6</v>
      </c>
      <c r="H9" s="11">
        <f>($H$3*((C9/D9)^1.5))/B9</f>
        <v>1.565586610206194E-18</v>
      </c>
      <c r="I9" s="25">
        <f>H9/$F$5</f>
        <v>9.7716244616148007</v>
      </c>
      <c r="J9" s="1"/>
      <c r="K9" s="1"/>
    </row>
    <row r="10" spans="2:11">
      <c r="B10" s="3">
        <v>384</v>
      </c>
      <c r="C10" s="2">
        <v>10</v>
      </c>
      <c r="D10" s="7">
        <v>17</v>
      </c>
      <c r="E10" s="8">
        <f t="shared" si="0"/>
        <v>3.1372549019607843E-5</v>
      </c>
      <c r="F10" s="4">
        <f t="shared" si="1"/>
        <v>5.4592153664591823E-7</v>
      </c>
      <c r="G10" s="10">
        <f t="shared" ref="G10:G18" si="2">(4/3)*3.14159265*(F10^1.5)*$C$4</f>
        <v>1.4767105677806013E-6</v>
      </c>
      <c r="H10" s="11">
        <f t="shared" ref="H10:H18" si="3">($H$3*((C10/D10)^1.5))/B10</f>
        <v>9.130186897646131E-20</v>
      </c>
      <c r="I10" s="25">
        <f t="shared" ref="I10:I18" si="4">H10/$F$5</f>
        <v>0.5698615269608347</v>
      </c>
      <c r="J10" s="1"/>
    </row>
    <row r="11" spans="2:11">
      <c r="B11" s="3">
        <v>178</v>
      </c>
      <c r="C11" s="2">
        <v>10</v>
      </c>
      <c r="D11" s="7">
        <v>18.5</v>
      </c>
      <c r="E11" s="8">
        <f t="shared" si="0"/>
        <v>2.8828828828828831E-5</v>
      </c>
      <c r="F11" s="4">
        <f t="shared" si="1"/>
        <v>5.2332179707602524E-7</v>
      </c>
      <c r="G11" s="10">
        <f t="shared" si="2"/>
        <v>1.3859682374466469E-6</v>
      </c>
      <c r="H11" s="11">
        <f t="shared" si="3"/>
        <v>1.7350287647601133E-19</v>
      </c>
      <c r="I11" s="25">
        <f t="shared" si="4"/>
        <v>1.0829199361319473</v>
      </c>
      <c r="J11" s="1"/>
    </row>
    <row r="12" spans="2:11">
      <c r="B12" s="3">
        <v>130</v>
      </c>
      <c r="C12" s="2">
        <v>20</v>
      </c>
      <c r="D12" s="7">
        <v>7.5</v>
      </c>
      <c r="E12" s="8">
        <f t="shared" si="0"/>
        <v>1.4222222222222221E-4</v>
      </c>
      <c r="F12" s="4">
        <f t="shared" si="1"/>
        <v>1.1623557127322989E-6</v>
      </c>
      <c r="G12" s="10">
        <f t="shared" si="2"/>
        <v>4.5878437978185725E-6</v>
      </c>
      <c r="H12" s="11">
        <f t="shared" si="3"/>
        <v>2.6031189893813541E-18</v>
      </c>
      <c r="I12" s="25">
        <f t="shared" si="4"/>
        <v>16.247393167077945</v>
      </c>
      <c r="J12" s="1"/>
    </row>
    <row r="13" spans="2:11">
      <c r="B13" s="3">
        <v>156</v>
      </c>
      <c r="C13" s="2">
        <v>20</v>
      </c>
      <c r="D13" s="7">
        <v>36.5</v>
      </c>
      <c r="E13" s="8">
        <f t="shared" si="0"/>
        <v>2.9223744292237442E-5</v>
      </c>
      <c r="F13" s="4">
        <f t="shared" si="1"/>
        <v>5.2689400098266699E-7</v>
      </c>
      <c r="G13" s="10">
        <f t="shared" si="2"/>
        <v>1.4001833927195133E-6</v>
      </c>
      <c r="H13" s="11">
        <f t="shared" si="3"/>
        <v>2.0205303238181482E-19</v>
      </c>
      <c r="I13" s="25">
        <f t="shared" si="4"/>
        <v>1.2611160193210611</v>
      </c>
      <c r="J13" s="1"/>
    </row>
    <row r="14" spans="2:11">
      <c r="B14" s="3">
        <v>40</v>
      </c>
      <c r="C14" s="2">
        <v>13</v>
      </c>
      <c r="D14" s="7">
        <v>7</v>
      </c>
      <c r="E14" s="8">
        <f t="shared" si="0"/>
        <v>9.9047619047619049E-5</v>
      </c>
      <c r="F14" s="4">
        <f t="shared" si="1"/>
        <v>9.7001253042288624E-7</v>
      </c>
      <c r="G14" s="10">
        <f t="shared" si="2"/>
        <v>3.497567124191268E-6</v>
      </c>
      <c r="H14" s="11">
        <f t="shared" si="3"/>
        <v>4.9169099133844933E-18</v>
      </c>
      <c r="I14" s="25">
        <f t="shared" si="4"/>
        <v>30.688942324855695</v>
      </c>
      <c r="J14" s="1"/>
    </row>
    <row r="15" spans="2:11">
      <c r="B15" s="3">
        <v>60</v>
      </c>
      <c r="C15" s="2">
        <v>20</v>
      </c>
      <c r="D15" s="7">
        <v>20</v>
      </c>
      <c r="E15" s="8">
        <f t="shared" si="0"/>
        <v>5.3333333333333333E-5</v>
      </c>
      <c r="F15" s="4">
        <f t="shared" si="1"/>
        <v>7.1179459895079914E-7</v>
      </c>
      <c r="G15" s="10">
        <f t="shared" si="2"/>
        <v>2.1985283684814076E-6</v>
      </c>
      <c r="H15" s="11">
        <f t="shared" si="3"/>
        <v>1.2951886316959157E-18</v>
      </c>
      <c r="I15" s="25">
        <f t="shared" si="4"/>
        <v>8.0839327785374664</v>
      </c>
      <c r="J15" s="1"/>
    </row>
    <row r="16" spans="2:11">
      <c r="B16" s="3">
        <v>32</v>
      </c>
      <c r="C16" s="2">
        <v>20</v>
      </c>
      <c r="D16" s="7">
        <v>26.8</v>
      </c>
      <c r="E16" s="8">
        <f t="shared" si="0"/>
        <v>3.9800995024875616E-5</v>
      </c>
      <c r="F16" s="4">
        <f t="shared" si="1"/>
        <v>6.1489687953294248E-7</v>
      </c>
      <c r="G16" s="10">
        <f t="shared" si="2"/>
        <v>1.7652388422981377E-6</v>
      </c>
      <c r="H16" s="11">
        <f t="shared" si="3"/>
        <v>1.565586610206194E-18</v>
      </c>
      <c r="I16" s="25">
        <f t="shared" si="4"/>
        <v>9.7716244616148007</v>
      </c>
      <c r="J16" s="1"/>
    </row>
    <row r="17" spans="2:10">
      <c r="B17" s="3">
        <v>156</v>
      </c>
      <c r="C17" s="2">
        <v>20</v>
      </c>
      <c r="D17" s="7">
        <v>19.899999999999999</v>
      </c>
      <c r="E17" s="8">
        <f t="shared" si="0"/>
        <v>5.3601340033500845E-5</v>
      </c>
      <c r="F17" s="4">
        <f t="shared" si="1"/>
        <v>7.1358078644921239E-7</v>
      </c>
      <c r="G17" s="10">
        <f t="shared" si="2"/>
        <v>2.2068090855669137E-6</v>
      </c>
      <c r="H17" s="11">
        <f t="shared" si="3"/>
        <v>5.01909082521929E-19</v>
      </c>
      <c r="I17" s="25">
        <f t="shared" si="4"/>
        <v>3.1326705506455403</v>
      </c>
      <c r="J17" s="1"/>
    </row>
    <row r="18" spans="2:10">
      <c r="B18" s="3">
        <v>188</v>
      </c>
      <c r="C18" s="2">
        <v>30</v>
      </c>
      <c r="D18" s="7">
        <v>18.8</v>
      </c>
      <c r="E18" s="8">
        <f t="shared" si="0"/>
        <v>8.5106382978723409E-5</v>
      </c>
      <c r="F18" s="4">
        <f t="shared" si="1"/>
        <v>8.9915878336678188E-7</v>
      </c>
      <c r="G18" s="10">
        <f t="shared" si="2"/>
        <v>3.1214373879192663E-6</v>
      </c>
      <c r="H18" s="11">
        <f t="shared" si="3"/>
        <v>8.332427299345929E-19</v>
      </c>
      <c r="I18" s="25">
        <f t="shared" si="4"/>
        <v>5.2006928196832307</v>
      </c>
      <c r="J18" s="1"/>
    </row>
    <row r="35" spans="2:9">
      <c r="H35" t="s">
        <v>19</v>
      </c>
    </row>
    <row r="38" spans="2:9">
      <c r="C38" s="28" t="s">
        <v>15</v>
      </c>
      <c r="D38" s="28" t="s">
        <v>16</v>
      </c>
      <c r="I38" s="26"/>
    </row>
    <row r="39" spans="2:9">
      <c r="B39">
        <v>1</v>
      </c>
      <c r="C39">
        <f>$H$17/B39</f>
        <v>5.01909082521929E-19</v>
      </c>
      <c r="D39">
        <f>$H$18/B39</f>
        <v>8.332427299345929E-19</v>
      </c>
      <c r="I39"/>
    </row>
    <row r="40" spans="2:9">
      <c r="B40">
        <v>2</v>
      </c>
      <c r="C40">
        <f t="shared" ref="C40:C48" si="5">$H$17/B40</f>
        <v>2.509545412609645E-19</v>
      </c>
      <c r="D40">
        <f t="shared" ref="D40:D48" si="6">$H$18/B40</f>
        <v>4.1662136496729645E-19</v>
      </c>
      <c r="I40" s="27"/>
    </row>
    <row r="41" spans="2:9">
      <c r="B41">
        <v>3</v>
      </c>
      <c r="C41" s="29">
        <f t="shared" si="5"/>
        <v>1.6730302750730967E-19</v>
      </c>
      <c r="D41">
        <f t="shared" si="6"/>
        <v>2.7774757664486432E-19</v>
      </c>
      <c r="F41" s="31" t="s">
        <v>17</v>
      </c>
      <c r="I41" s="27"/>
    </row>
    <row r="42" spans="2:9">
      <c r="B42">
        <v>4</v>
      </c>
      <c r="C42">
        <f t="shared" si="5"/>
        <v>1.2547727063048225E-19</v>
      </c>
      <c r="D42" s="30">
        <f t="shared" si="6"/>
        <v>2.0831068248364823E-19</v>
      </c>
      <c r="H42" s="32" t="s">
        <v>20</v>
      </c>
      <c r="I42" s="27"/>
    </row>
    <row r="43" spans="2:9">
      <c r="B43">
        <v>5</v>
      </c>
      <c r="C43">
        <f t="shared" si="5"/>
        <v>1.0038181650438579E-19</v>
      </c>
      <c r="D43" s="29">
        <f t="shared" si="6"/>
        <v>1.6664854598691859E-19</v>
      </c>
      <c r="F43" s="31" t="s">
        <v>18</v>
      </c>
      <c r="I43" s="27"/>
    </row>
    <row r="44" spans="2:9">
      <c r="B44">
        <v>6</v>
      </c>
      <c r="C44">
        <f t="shared" si="5"/>
        <v>8.3651513753654837E-20</v>
      </c>
      <c r="D44">
        <f t="shared" si="6"/>
        <v>1.3887378832243216E-19</v>
      </c>
      <c r="I44" s="27"/>
    </row>
    <row r="45" spans="2:9">
      <c r="B45">
        <v>7</v>
      </c>
      <c r="C45">
        <f t="shared" si="5"/>
        <v>7.1701297503132712E-20</v>
      </c>
      <c r="D45">
        <f t="shared" si="6"/>
        <v>1.1903467570494184E-19</v>
      </c>
      <c r="I45" s="27"/>
    </row>
    <row r="46" spans="2:9">
      <c r="B46">
        <v>8</v>
      </c>
      <c r="C46">
        <f t="shared" si="5"/>
        <v>6.2738635315241125E-20</v>
      </c>
      <c r="D46">
        <f t="shared" si="6"/>
        <v>1.0415534124182411E-19</v>
      </c>
      <c r="I46" s="27"/>
    </row>
    <row r="47" spans="2:9">
      <c r="B47">
        <v>9</v>
      </c>
      <c r="C47">
        <f t="shared" si="5"/>
        <v>5.5767675835769891E-20</v>
      </c>
      <c r="D47">
        <f t="shared" si="6"/>
        <v>9.2582525548288105E-20</v>
      </c>
      <c r="I47" s="27"/>
    </row>
    <row r="48" spans="2:9">
      <c r="B48">
        <v>10</v>
      </c>
      <c r="C48">
        <f t="shared" si="5"/>
        <v>5.0190908252192897E-20</v>
      </c>
      <c r="D48">
        <f t="shared" si="6"/>
        <v>8.3324272993459293E-20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5" sqref="B5:K14"/>
    </sheetView>
  </sheetViews>
  <sheetFormatPr baseColWidth="10" defaultRowHeight="14.4"/>
  <cols>
    <col min="2" max="11" width="12" bestFit="1" customWidth="1"/>
  </cols>
  <sheetData/>
  <sortState ref="B5:K14">
    <sortCondition ref="B5"/>
  </sortState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m_kg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Joniec</dc:creator>
  <cp:lastModifiedBy>Anna Joniec</cp:lastModifiedBy>
  <dcterms:created xsi:type="dcterms:W3CDTF">2010-09-15T10:08:14Z</dcterms:created>
  <dcterms:modified xsi:type="dcterms:W3CDTF">2010-09-17T13:41:15Z</dcterms:modified>
</cp:coreProperties>
</file>